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de53b58ea2fefd4/Documents/YOUTUBE/VIDEOLAR/02-reklam-butcesi/_calisma/tablo/"/>
    </mc:Choice>
  </mc:AlternateContent>
  <xr:revisionPtr revIDLastSave="2" documentId="11_75CD7F105258AADE667CBC14505DCE3AD7497445" xr6:coauthVersionLast="47" xr6:coauthVersionMax="47" xr10:uidLastSave="{06F7C25E-AB37-4304-A2B9-3E814F941827}"/>
  <bookViews>
    <workbookView xWindow="-120" yWindow="-120" windowWidth="51840" windowHeight="21120" xr2:uid="{00000000-000D-0000-FFFF-FFFF00000000}"/>
  </bookViews>
  <sheets>
    <sheet name="Bütçe Hesab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1" i="1" l="1"/>
  <c r="B42" i="1" s="1"/>
  <c r="B30" i="1"/>
  <c r="B31" i="1" s="1"/>
  <c r="B32" i="1" s="1"/>
  <c r="B16" i="1"/>
  <c r="B17" i="1" s="1"/>
  <c r="B15" i="1"/>
  <c r="B18" i="1" s="1"/>
  <c r="B33" i="1" l="1"/>
  <c r="B38" i="1"/>
  <c r="B46" i="1"/>
  <c r="B22" i="1"/>
  <c r="B23" i="1" s="1"/>
  <c r="B35" i="1" l="1"/>
  <c r="B34" i="1"/>
  <c r="B37" i="1" l="1"/>
  <c r="B36" i="1"/>
</calcChain>
</file>

<file path=xl/sharedStrings.xml><?xml version="1.0" encoding="utf-8"?>
<sst xmlns="http://schemas.openxmlformats.org/spreadsheetml/2006/main" count="62" uniqueCount="62">
  <si>
    <t>Reklam Bütçesi Hesap Tablosu</t>
  </si>
  <si>
    <t>Tarık Kaylı · YouTube: “Reklam bütçesi nasıl hesaplanır?”</t>
  </si>
  <si>
    <t>Nasıl kullanılır: Sadece SARI hücrelere kendi rakamlarını yaz (mavi yazılar). Diğer her şey kendiliğinden hesaplanır. Hazır rakamlar videodaki ÖRNEKTİR.</t>
  </si>
  <si>
    <t>1 · ÜRÜNÜN (sarı hücreleri doldur)</t>
  </si>
  <si>
    <t>Satış fiyatı (müşterinin ödediği, KDV dahil)</t>
  </si>
  <si>
    <t>Sitende yazan fiyat.</t>
  </si>
  <si>
    <t>KDV oranı</t>
  </si>
  <si>
    <t>Kozmetik ve çoğu ürün %20. Ürününün oranını mali müşavirine sor.</t>
  </si>
  <si>
    <t>Ürün maliyeti (KDV hariç)</t>
  </si>
  <si>
    <t>Bir ürünün sana alış/üretim maliyeti.</t>
  </si>
  <si>
    <t>Kargo (KDV hariç)</t>
  </si>
  <si>
    <t>Satış başına kargo ücreti.</t>
  </si>
  <si>
    <t>Paket (KDV hariç)</t>
  </si>
  <si>
    <t>Kutu, dolgu, etiket vb.</t>
  </si>
  <si>
    <t>Ödeme komisyonu oranı</t>
  </si>
  <si>
    <t>Ödeme altyapının (kart) komisyonu. Müşterinin ödediği tutar üzerinden.</t>
  </si>
  <si>
    <t>İade payı (satış başına)</t>
  </si>
  <si>
    <t>İadelerin satış başına ortalama maliyeti (iade kargosu satıcıda).</t>
  </si>
  <si>
    <t>2 · BİR SATIŞTAN SANA NE KALIYOR?</t>
  </si>
  <si>
    <t>KDV'siz satış fiyatı</t>
  </si>
  <si>
    <t>KDV senin paran değil; üzerinden geçer. Hesap KDV'siz yapılır.</t>
  </si>
  <si>
    <t>Ödeme komisyonu (TL)</t>
  </si>
  <si>
    <t>Toplam gider (satış başına)</t>
  </si>
  <si>
    <t>KATKI PAYI: reklama verebileceğin en yüksek tutar</t>
  </si>
  <si>
    <t>Bir satış için reklama bundan fazla harcarsan o satış zarar. Kira, maaş gibi sabit giderler bu hesaba girmez.</t>
  </si>
  <si>
    <t>3 · REKLAM HANGİ NOKTADAN SONRA KÂR ETTİRİR?</t>
  </si>
  <si>
    <t>Meta konum ücreti (Türkiye)</t>
  </si>
  <si>
    <t>1 Temmuz 2026'dan beri Türkiye'deki reklamlara bütçenin üstüne eklenir; panelde görünmez, faturada çıkar. Oran değişebilir, Meta'nın sayfasından kontrol et.</t>
  </si>
  <si>
    <t>Panelde satış başı en fazla harcama</t>
  </si>
  <si>
    <t>Üstüne konum ücreti eklenince katkı payına ulaşan tutar.</t>
  </si>
  <si>
    <t>BAŞA BAŞ NOKTASI (panelde bakacağın Roas)</t>
  </si>
  <si>
    <t>Panelde Roas bunun altındaysa zarar, üstündeyse kâr. Panel satışı çoğu sitede KDV dahil gördüğü için KDV dahil fiyatla hesaplanır.</t>
  </si>
  <si>
    <t>4 · AYLIK BÜTÇENİ HESAPLA (hedeften geriye)</t>
  </si>
  <si>
    <t>Hedef: ayda kaç satış?</t>
  </si>
  <si>
    <t>Siteye gelen 100 kişiden kaçı alıyor? (satın alma oranı)</t>
  </si>
  <si>
    <t>E-ticaret altyapının panelinde ya da Google Analytics'te görürsün. Bilmiyorsan küçük bir test bütçesiyle öğren.</t>
  </si>
  <si>
    <t>Reklamı görenlerin yüzde kaçı tıklıyor? (tıklama oranı)</t>
  </si>
  <si>
    <t>Reklam panelinde 'tıklama oranı'. Reklam vermeden bilinmez.</t>
  </si>
  <si>
    <t>Reklamı 1.000 kişiye göstermenin fiyatı</t>
  </si>
  <si>
    <t>Reklam panelinde 'bin gösterim başına maliyet'. Reklam vermeden bilinmez.</t>
  </si>
  <si>
    <t>Gereken ziyaretçi</t>
  </si>
  <si>
    <t>Gereken gösterim</t>
  </si>
  <si>
    <t>Reklam harcaması (panelde göreceğin)</t>
  </si>
  <si>
    <t>AYLIK BÜTÇE (konum ücreti dahil)</t>
  </si>
  <si>
    <t>Kartından çıkacak tutar (vergi numaran girili ise).</t>
  </si>
  <si>
    <t>Günlük bütçe (yaklaşık)</t>
  </si>
  <si>
    <t>Bir satışın reklam maliyeti</t>
  </si>
  <si>
    <t>KONTROL</t>
  </si>
  <si>
    <t>Satış başı maliyet katkı payının altında mı?</t>
  </si>
  <si>
    <t>Satış başı reklamdan sonra kalan</t>
  </si>
  <si>
    <t>Beklenen panel Roas'ı</t>
  </si>
  <si>
    <t>Başa baş noktasıyla karşılaştır.</t>
  </si>
  <si>
    <t>5 · ALT SINIR: META'NIN ÖĞRENME AŞAMASI</t>
  </si>
  <si>
    <t>Haftalık satış (yaklaşık)</t>
  </si>
  <si>
    <t>Öğrenme durumu</t>
  </si>
  <si>
    <t>Meta: bir reklam seti 7 günde yaklaşık 50 sonuç alınca öğrenmeden çıkar. Yetmiyorsa daha sık olan bir sonucu (ör. sepete ekleme) seçebilirsin.</t>
  </si>
  <si>
    <t>6 · FATURADA NE ÖDERSİN?</t>
  </si>
  <si>
    <t>Reklam hesabında vergi numaran girili mi? (1 = evet, 0 = hayır)</t>
  </si>
  <si>
    <t>Girilmemişse Meta faturaya %20 KDV ekler.</t>
  </si>
  <si>
    <t>Aylık fatura tahmini</t>
  </si>
  <si>
    <t>Vergi numarası girili ise KDV'yi sen beyan edip ödersin; KDV mükellefiysen indirebilirsin. Mali müşavirinle kontrol et.</t>
  </si>
  <si>
    <t>Notlar: Hazır rakamlar örnektir; Türkiye ortalaması değildir. Vergi konularında mali müşavirine danış. iPhone'daki Instagram/Facebook uygulamasından öne çıkarırken Apple %30 hizmet ücreti ekler; tarayıcı, Android ya da Reklam Yöneticisi'nden yaparsan bu ücret yok.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</si>
</sst>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₺&quot;"/>
    <numFmt numFmtId="165" formatCode="0.0%"/>
    <numFmt numFmtId="166" formatCode="#,##0.00&quot; ₺&quot;"/>
    <numFmt numFmtId="167" formatCode="0.0"/>
  </numFmts>
  <fonts count="11" x14ac:knownFonts="1">
    <font>
      <sz val="11"/>
      <color theme="1"/>
      <name val="Calibri"/>
      <family val="2"/>
      <scheme val="minor"/>
    </font>
    <font>
      <b/>
      <sz val="16"/>
      <name val="Arial"/>
    </font>
    <font>
      <sz val="10"/>
      <color rgb="FF595959"/>
      <name val="Arial"/>
    </font>
    <font>
      <b/>
      <sz val="10"/>
      <name val="Arial"/>
    </font>
    <font>
      <b/>
      <sz val="12"/>
      <color rgb="FFFFFFFF"/>
      <name val="Arial"/>
    </font>
    <font>
      <sz val="11"/>
      <name val="Arial"/>
    </font>
    <font>
      <sz val="11"/>
      <color rgb="FF0000FF"/>
      <name val="Arial"/>
    </font>
    <font>
      <sz val="9"/>
      <color rgb="FF595959"/>
      <name val="Arial"/>
    </font>
    <font>
      <sz val="11"/>
      <color rgb="FF000000"/>
      <name val="Arial"/>
    </font>
    <font>
      <b/>
      <sz val="11"/>
      <name val="Arial"/>
    </font>
    <font>
      <b/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7F00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0" xfId="0" applyFont="1" applyFill="1"/>
    <xf numFmtId="0" fontId="0" fillId="2" borderId="0" xfId="0" applyFill="1"/>
    <xf numFmtId="0" fontId="5" fillId="0" borderId="1" xfId="0" applyFont="1" applyBorder="1"/>
    <xf numFmtId="164" fontId="6" fillId="3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vertical="top" wrapText="1"/>
    </xf>
    <xf numFmtId="165" fontId="6" fillId="3" borderId="1" xfId="0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9" fillId="0" borderId="1" xfId="0" applyFont="1" applyBorder="1"/>
    <xf numFmtId="164" fontId="10" fillId="0" borderId="1" xfId="0" applyNumberFormat="1" applyFont="1" applyBorder="1" applyAlignment="1">
      <alignment horizontal="right"/>
    </xf>
    <xf numFmtId="2" fontId="10" fillId="0" borderId="1" xfId="0" applyNumberFormat="1" applyFont="1" applyBorder="1" applyAlignment="1">
      <alignment horizontal="right"/>
    </xf>
    <xf numFmtId="3" fontId="6" fillId="3" borderId="1" xfId="0" applyNumberFormat="1" applyFont="1" applyFill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167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showGridLines="0" tabSelected="1" workbookViewId="0">
      <pane ySplit="4" topLeftCell="A5" activePane="bottomLeft" state="frozen"/>
      <selection pane="bottomLeft" activeCell="K15" sqref="K15"/>
    </sheetView>
  </sheetViews>
  <sheetFormatPr defaultRowHeight="15" x14ac:dyDescent="0.25"/>
  <cols>
    <col min="1" max="1" width="58" customWidth="1"/>
    <col min="2" max="2" width="18" customWidth="1"/>
    <col min="3" max="3" width="67.85546875" customWidth="1"/>
  </cols>
  <sheetData>
    <row r="1" spans="1:3" ht="20.25" x14ac:dyDescent="0.3">
      <c r="A1" s="1" t="s">
        <v>0</v>
      </c>
    </row>
    <row r="2" spans="1:3" x14ac:dyDescent="0.25">
      <c r="A2" s="2" t="s">
        <v>1</v>
      </c>
    </row>
    <row r="3" spans="1:3" x14ac:dyDescent="0.25">
      <c r="A3" s="23" t="s">
        <v>2</v>
      </c>
      <c r="B3" s="22"/>
      <c r="C3" s="22"/>
    </row>
    <row r="5" spans="1:3" ht="15.75" x14ac:dyDescent="0.25">
      <c r="A5" s="3" t="s">
        <v>3</v>
      </c>
      <c r="B5" s="4"/>
      <c r="C5" s="4"/>
    </row>
    <row r="6" spans="1:3" x14ac:dyDescent="0.25">
      <c r="A6" s="5" t="s">
        <v>4</v>
      </c>
      <c r="B6" s="6">
        <v>1200</v>
      </c>
      <c r="C6" s="7" t="s">
        <v>5</v>
      </c>
    </row>
    <row r="7" spans="1:3" x14ac:dyDescent="0.25">
      <c r="A7" s="5" t="s">
        <v>6</v>
      </c>
      <c r="B7" s="8">
        <v>0.2</v>
      </c>
      <c r="C7" s="7" t="s">
        <v>7</v>
      </c>
    </row>
    <row r="8" spans="1:3" x14ac:dyDescent="0.25">
      <c r="A8" s="5" t="s">
        <v>8</v>
      </c>
      <c r="B8" s="6">
        <v>300</v>
      </c>
      <c r="C8" s="7" t="s">
        <v>9</v>
      </c>
    </row>
    <row r="9" spans="1:3" x14ac:dyDescent="0.25">
      <c r="A9" s="5" t="s">
        <v>10</v>
      </c>
      <c r="B9" s="6">
        <v>100</v>
      </c>
      <c r="C9" s="7" t="s">
        <v>11</v>
      </c>
    </row>
    <row r="10" spans="1:3" x14ac:dyDescent="0.25">
      <c r="A10" s="5" t="s">
        <v>12</v>
      </c>
      <c r="B10" s="6">
        <v>20</v>
      </c>
      <c r="C10" s="7" t="s">
        <v>13</v>
      </c>
    </row>
    <row r="11" spans="1:3" x14ac:dyDescent="0.25">
      <c r="A11" s="5" t="s">
        <v>14</v>
      </c>
      <c r="B11" s="8">
        <v>0.03</v>
      </c>
      <c r="C11" s="7" t="s">
        <v>15</v>
      </c>
    </row>
    <row r="12" spans="1:3" x14ac:dyDescent="0.25">
      <c r="A12" s="5" t="s">
        <v>16</v>
      </c>
      <c r="B12" s="6">
        <v>10</v>
      </c>
      <c r="C12" s="7" t="s">
        <v>17</v>
      </c>
    </row>
    <row r="14" spans="1:3" ht="15.75" x14ac:dyDescent="0.25">
      <c r="A14" s="3" t="s">
        <v>18</v>
      </c>
      <c r="B14" s="4"/>
      <c r="C14" s="4"/>
    </row>
    <row r="15" spans="1:3" x14ac:dyDescent="0.25">
      <c r="A15" s="5" t="s">
        <v>19</v>
      </c>
      <c r="B15" s="9">
        <f>B6/(1+B7)</f>
        <v>1000</v>
      </c>
      <c r="C15" s="7" t="s">
        <v>20</v>
      </c>
    </row>
    <row r="16" spans="1:3" x14ac:dyDescent="0.25">
      <c r="A16" s="5" t="s">
        <v>21</v>
      </c>
      <c r="B16" s="9">
        <f>B6*B11</f>
        <v>36</v>
      </c>
      <c r="C16" s="7"/>
    </row>
    <row r="17" spans="1:3" x14ac:dyDescent="0.25">
      <c r="A17" s="5" t="s">
        <v>22</v>
      </c>
      <c r="B17" s="9">
        <f>B8+B9+B10+B16+B12</f>
        <v>466</v>
      </c>
      <c r="C17" s="7"/>
    </row>
    <row r="18" spans="1:3" ht="24" x14ac:dyDescent="0.25">
      <c r="A18" s="10" t="s">
        <v>23</v>
      </c>
      <c r="B18" s="11">
        <f>B15-B17</f>
        <v>534</v>
      </c>
      <c r="C18" s="7" t="s">
        <v>24</v>
      </c>
    </row>
    <row r="20" spans="1:3" ht="15.75" x14ac:dyDescent="0.25">
      <c r="A20" s="3" t="s">
        <v>25</v>
      </c>
      <c r="B20" s="4"/>
      <c r="C20" s="4"/>
    </row>
    <row r="21" spans="1:3" ht="36" x14ac:dyDescent="0.25">
      <c r="A21" s="5" t="s">
        <v>26</v>
      </c>
      <c r="B21" s="8">
        <v>0.05</v>
      </c>
      <c r="C21" s="7" t="s">
        <v>27</v>
      </c>
    </row>
    <row r="22" spans="1:3" x14ac:dyDescent="0.25">
      <c r="A22" s="5" t="s">
        <v>28</v>
      </c>
      <c r="B22" s="9">
        <f>B18/(1+B21)</f>
        <v>508.57142857142856</v>
      </c>
      <c r="C22" s="7" t="s">
        <v>29</v>
      </c>
    </row>
    <row r="23" spans="1:3" ht="24" x14ac:dyDescent="0.25">
      <c r="A23" s="10" t="s">
        <v>30</v>
      </c>
      <c r="B23" s="12">
        <f>B6/B22</f>
        <v>2.3595505617977528</v>
      </c>
      <c r="C23" s="7" t="s">
        <v>31</v>
      </c>
    </row>
    <row r="25" spans="1:3" ht="15.75" x14ac:dyDescent="0.25">
      <c r="A25" s="3" t="s">
        <v>32</v>
      </c>
      <c r="B25" s="4"/>
      <c r="C25" s="4"/>
    </row>
    <row r="26" spans="1:3" x14ac:dyDescent="0.25">
      <c r="A26" s="5" t="s">
        <v>33</v>
      </c>
      <c r="B26" s="13">
        <v>60</v>
      </c>
      <c r="C26" s="7"/>
    </row>
    <row r="27" spans="1:3" ht="24" x14ac:dyDescent="0.25">
      <c r="A27" s="5" t="s">
        <v>34</v>
      </c>
      <c r="B27" s="8">
        <v>0.02</v>
      </c>
      <c r="C27" s="7" t="s">
        <v>35</v>
      </c>
    </row>
    <row r="28" spans="1:3" x14ac:dyDescent="0.25">
      <c r="A28" s="5" t="s">
        <v>36</v>
      </c>
      <c r="B28" s="8">
        <v>1.2E-2</v>
      </c>
      <c r="C28" s="7" t="s">
        <v>37</v>
      </c>
    </row>
    <row r="29" spans="1:3" ht="24" x14ac:dyDescent="0.25">
      <c r="A29" s="5" t="s">
        <v>38</v>
      </c>
      <c r="B29" s="6">
        <v>100</v>
      </c>
      <c r="C29" s="7" t="s">
        <v>39</v>
      </c>
    </row>
    <row r="30" spans="1:3" x14ac:dyDescent="0.25">
      <c r="A30" s="5" t="s">
        <v>40</v>
      </c>
      <c r="B30" s="14">
        <f>B26/B27</f>
        <v>3000</v>
      </c>
      <c r="C30" s="7"/>
    </row>
    <row r="31" spans="1:3" x14ac:dyDescent="0.25">
      <c r="A31" s="5" t="s">
        <v>41</v>
      </c>
      <c r="B31" s="14">
        <f>B30/B28</f>
        <v>250000</v>
      </c>
      <c r="C31" s="7"/>
    </row>
    <row r="32" spans="1:3" x14ac:dyDescent="0.25">
      <c r="A32" s="5" t="s">
        <v>42</v>
      </c>
      <c r="B32" s="9">
        <f>B31/1000*B29</f>
        <v>25000</v>
      </c>
      <c r="C32" s="7"/>
    </row>
    <row r="33" spans="1:3" x14ac:dyDescent="0.25">
      <c r="A33" s="10" t="s">
        <v>43</v>
      </c>
      <c r="B33" s="11">
        <f>B32*(1+B21)</f>
        <v>26250</v>
      </c>
      <c r="C33" s="7" t="s">
        <v>44</v>
      </c>
    </row>
    <row r="34" spans="1:3" x14ac:dyDescent="0.25">
      <c r="A34" s="5" t="s">
        <v>45</v>
      </c>
      <c r="B34" s="9">
        <f>B33/30</f>
        <v>875</v>
      </c>
      <c r="C34" s="7"/>
    </row>
    <row r="35" spans="1:3" x14ac:dyDescent="0.25">
      <c r="A35" s="5" t="s">
        <v>46</v>
      </c>
      <c r="B35" s="15">
        <f>B33/B26</f>
        <v>437.5</v>
      </c>
      <c r="C35" s="7"/>
    </row>
    <row r="36" spans="1:3" x14ac:dyDescent="0.25">
      <c r="A36" s="10" t="s">
        <v>47</v>
      </c>
      <c r="B36" s="16" t="str">
        <f>IF(B35&lt;=B18,"KÂR: her satış kâr ediyor","ZARAR: bütçeyi artırma, önce satın alma oranını yükselt")</f>
        <v>KÂR: her satış kâr ediyor</v>
      </c>
      <c r="C36" s="7" t="s">
        <v>48</v>
      </c>
    </row>
    <row r="37" spans="1:3" x14ac:dyDescent="0.25">
      <c r="A37" s="5" t="s">
        <v>49</v>
      </c>
      <c r="B37" s="15">
        <f>B18-B35</f>
        <v>96.5</v>
      </c>
      <c r="C37" s="7"/>
    </row>
    <row r="38" spans="1:3" x14ac:dyDescent="0.25">
      <c r="A38" s="5" t="s">
        <v>50</v>
      </c>
      <c r="B38" s="17">
        <f>B26*B6/B32</f>
        <v>2.88</v>
      </c>
      <c r="C38" s="7" t="s">
        <v>51</v>
      </c>
    </row>
    <row r="40" spans="1:3" ht="15.75" x14ac:dyDescent="0.25">
      <c r="A40" s="3" t="s">
        <v>52</v>
      </c>
      <c r="B40" s="4"/>
      <c r="C40" s="4"/>
    </row>
    <row r="41" spans="1:3" x14ac:dyDescent="0.25">
      <c r="A41" s="5" t="s">
        <v>53</v>
      </c>
      <c r="B41" s="18">
        <f>B26*7/30</f>
        <v>14</v>
      </c>
      <c r="C41" s="7"/>
    </row>
    <row r="42" spans="1:3" ht="24" x14ac:dyDescent="0.25">
      <c r="A42" s="5" t="s">
        <v>54</v>
      </c>
      <c r="B42" s="19" t="str">
        <f>IF(B41&gt;=50,"Yeterli: haftada 50+ sonuç","50 altında: bütçeyi bölme, tek reklam setinde topla")</f>
        <v>50 altında: bütçeyi bölme, tek reklam setinde topla</v>
      </c>
      <c r="C42" s="7" t="s">
        <v>55</v>
      </c>
    </row>
    <row r="44" spans="1:3" ht="15.75" x14ac:dyDescent="0.25">
      <c r="A44" s="3" t="s">
        <v>56</v>
      </c>
      <c r="B44" s="4"/>
      <c r="C44" s="4"/>
    </row>
    <row r="45" spans="1:3" x14ac:dyDescent="0.25">
      <c r="A45" s="5" t="s">
        <v>57</v>
      </c>
      <c r="B45" s="20">
        <v>1</v>
      </c>
      <c r="C45" s="7" t="s">
        <v>58</v>
      </c>
    </row>
    <row r="46" spans="1:3" ht="24" x14ac:dyDescent="0.25">
      <c r="A46" s="10" t="s">
        <v>59</v>
      </c>
      <c r="B46" s="11">
        <f>B32*(1+B21)*IF(B45=1,1,1+B7)</f>
        <v>26250</v>
      </c>
      <c r="C46" s="7" t="s">
        <v>60</v>
      </c>
    </row>
    <row r="48" spans="1:3" ht="48" customHeight="1" x14ac:dyDescent="0.25">
      <c r="A48" s="21" t="s">
        <v>61</v>
      </c>
      <c r="B48" s="22"/>
      <c r="C48" s="22"/>
    </row>
  </sheetData>
  <mergeCells count="2">
    <mergeCell ref="A48:C48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Bütçe Hesabı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Tarık Kaylı</cp:lastModifiedBy>
  <dcterms:created xsi:type="dcterms:W3CDTF">2026-10-10T16:29:49Z</dcterms:created>
  <dcterms:modified xsi:type="dcterms:W3CDTF">2026-10-10T16:31:47Z</dcterms:modified>
</cp:coreProperties>
</file>